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isk register" sheetId="2" state="visible" r:id="rId4"/>
    <sheet name="Heat map" sheetId="3" state="visible" r:id="rId5"/>
    <sheet name="Review log" sheetId="4" state="visible" r:id="rId6"/>
  </sheets>
  <definedNames>
    <definedName function="false" hidden="false" localSheetId="1" name="_xlnm.Print_Titles" vbProcedure="false">'Risk register'!$4:$4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<sst xmlns="http://schemas.openxmlformats.org/spreadsheetml/2006/main" count="156" uniqueCount="128">
  <si>
    <t xml:space="preserve">Risk register</t>
  </si>
  <si>
    <t xml:space="preserve">A free template from The Committee Room · thecommitteeroom.co.uk</t>
  </si>
  <si>
    <t xml:space="preserve">What it is for</t>
  </si>
  <si>
    <t xml:space="preserve">A short list of the main things that could stop your charity doing its work, how likely they are, how serious they would be, and what you are doing about them. Ten risks is plenty for most small charities. The register is only useful if the board looks at it, so put it on the agenda twice a year.</t>
  </si>
  <si>
    <t xml:space="preserve">How to use it</t>
  </si>
  <si>
    <t xml:space="preserve">1. The Risk register tab holds ten example risks that are common in small charities. Delete the ones that do not apply, rewrite the rest in your own words, and add any that are missing.</t>
  </si>
  <si>
    <t xml:space="preserve">2. Score each risk for Likelihood and Impact from 1 to 5, taking account of what you already do about it. The Score and Rating columns calculate themselves.</t>
  </si>
  <si>
    <t xml:space="preserve">3. For anything rated High, agree a further action, who will do it and by when.</t>
  </si>
  <si>
    <t xml:space="preserve">4. Give each risk a board lead: the trustee who keeps an eye on it. Use a role rather than a name if you prefer.</t>
  </si>
  <si>
    <t xml:space="preserve">5. At each review, ask one question of every risk: has anything changed? Update the scores, the Trend column and the Review log tab.</t>
  </si>
  <si>
    <t xml:space="preserve">Scoring</t>
  </si>
  <si>
    <t xml:space="preserve">Likelihood: 1 very unlikely, 2 unlikely, 3 possible, 4 likely, 5 almost certain.</t>
  </si>
  <si>
    <t xml:space="preserve">Impact: 1 minor, 2 noticeable, 3 serious, 4 major, 5 could close the charity or cause serious harm.</t>
  </si>
  <si>
    <t xml:space="preserve">Score = Likelihood × Impact. Rating: 1 to 6 Low, 8 to 12 Medium, 15 to 25 High. Any risk with an Impact of 5 is rated at least Medium, however unlikely.</t>
  </si>
  <si>
    <t xml:space="preserve">The Heat map tab counts how many risks fall in each square.</t>
  </si>
  <si>
    <t xml:space="preserve">Cells to edit</t>
  </si>
  <si>
    <t xml:space="preserve">Yellow cells are for you to fill in. Score and Rating are calculated. The example risks and actions are there to show the level of detail expected: replace them with your own.</t>
  </si>
  <si>
    <t xml:space="preserve">Writing a good risk</t>
  </si>
  <si>
    <t xml:space="preserve">Specific risks are more useful than broad categories. "We lose our only funder" leads to an action; "Financial risk" does not. Describe what could happen and why, in one sentence each.</t>
  </si>
  <si>
    <t xml:space="preserve">This template is general guidance, not legal advice. You are free to adapt it for your own charity.</t>
  </si>
  <si>
    <t xml:space="preserve">Charity name:</t>
  </si>
  <si>
    <t xml:space="preserve">Last reviewed by the board:</t>
  </si>
  <si>
    <t xml:space="preserve">Ref</t>
  </si>
  <si>
    <t xml:space="preserve">Category</t>
  </si>
  <si>
    <t xml:space="preserve">Risk: what could happen</t>
  </si>
  <si>
    <t xml:space="preserve">Cause: why it might happen</t>
  </si>
  <si>
    <t xml:space="preserve">Likelihood (1-5)</t>
  </si>
  <si>
    <t xml:space="preserve">Impact (1-5)</t>
  </si>
  <si>
    <t xml:space="preserve">Score</t>
  </si>
  <si>
    <t xml:space="preserve">Rating</t>
  </si>
  <si>
    <t xml:space="preserve">What we already do</t>
  </si>
  <si>
    <t xml:space="preserve">Further action</t>
  </si>
  <si>
    <t xml:space="preserve">Action owner</t>
  </si>
  <si>
    <t xml:space="preserve">Target date</t>
  </si>
  <si>
    <t xml:space="preserve">Board lead</t>
  </si>
  <si>
    <t xml:space="preserve">Trend since last review</t>
  </si>
  <si>
    <t xml:space="preserve">R1</t>
  </si>
  <si>
    <t xml:space="preserve">People</t>
  </si>
  <si>
    <t xml:space="preserve">We lose a key volunteer or trustee and nobody else knows how to do their job</t>
  </si>
  <si>
    <t xml:space="preserve">One person holds the bank login, the funder contacts or the booking system</t>
  </si>
  <si>
    <t xml:space="preserve">Some tasks shared informally</t>
  </si>
  <si>
    <t xml:space="preserve">Write down key processes; give a second person access to bank, email and website</t>
  </si>
  <si>
    <t xml:space="preserve">Secretary</t>
  </si>
  <si>
    <t xml:space="preserve">New</t>
  </si>
  <si>
    <t xml:space="preserve">R2</t>
  </si>
  <si>
    <t xml:space="preserve">Finance</t>
  </si>
  <si>
    <t xml:space="preserve">Most of our income comes from one funder, and that grant ends or is cut</t>
  </si>
  <si>
    <t xml:space="preserve">Funder changes priorities or budget is reduced</t>
  </si>
  <si>
    <t xml:space="preserve">Good relationship with funder; regular reporting</t>
  </si>
  <si>
    <t xml:space="preserve">Apply to two other funders this year; agree a minimum reserves level</t>
  </si>
  <si>
    <t xml:space="preserve">Treasurer</t>
  </si>
  <si>
    <t xml:space="preserve">Up</t>
  </si>
  <si>
    <t xml:space="preserve">R3</t>
  </si>
  <si>
    <t xml:space="preserve">Safeguarding</t>
  </si>
  <si>
    <t xml:space="preserve">A child or adult at risk is harmed, or a concern is not handled properly</t>
  </si>
  <si>
    <t xml:space="preserve">Unclear reporting route; volunteers not trained</t>
  </si>
  <si>
    <t xml:space="preserve">Safeguarding policy in place; named lead</t>
  </si>
  <si>
    <t xml:space="preserve">Annual refresher for volunteers; check DBS or PVG renewals</t>
  </si>
  <si>
    <t xml:space="preserve">Safeguarding lead</t>
  </si>
  <si>
    <t xml:space="preserve">R4</t>
  </si>
  <si>
    <t xml:space="preserve">Data</t>
  </si>
  <si>
    <t xml:space="preserve">Personal data about members, donors or service users is lost or shared by mistake</t>
  </si>
  <si>
    <t xml:space="preserve">Data on personal devices; shared passwords; wrong email recipient</t>
  </si>
  <si>
    <t xml:space="preserve">Data protection policy</t>
  </si>
  <si>
    <t xml:space="preserve">Move records to a shared charity account; turn on two-step sign-in</t>
  </si>
  <si>
    <t xml:space="preserve">R5</t>
  </si>
  <si>
    <t xml:space="preserve">Money is lost through fraud, error or misuse</t>
  </si>
  <si>
    <t xml:space="preserve">One person handles cash and payments alone</t>
  </si>
  <si>
    <t xml:space="preserve">Two signatories on payments over a set limit</t>
  </si>
  <si>
    <t xml:space="preserve">Count cash with two people; treasurer's report shows bank balance each meeting</t>
  </si>
  <si>
    <t xml:space="preserve">R6</t>
  </si>
  <si>
    <t xml:space="preserve">Premises</t>
  </si>
  <si>
    <t xml:space="preserve">Our venue becomes unavailable or is damaged</t>
  </si>
  <si>
    <t xml:space="preserve">Lease ends; flood or fire; landlord sells</t>
  </si>
  <si>
    <t xml:space="preserve">Insurance in place</t>
  </si>
  <si>
    <t xml:space="preserve">Check lease end date; list two alternative venues</t>
  </si>
  <si>
    <t xml:space="preserve">Chair</t>
  </si>
  <si>
    <t xml:space="preserve">R7</t>
  </si>
  <si>
    <t xml:space="preserve">Compliance</t>
  </si>
  <si>
    <t xml:space="preserve">We miss a filing deadline with the regulator or Companies House</t>
  </si>
  <si>
    <t xml:space="preserve">Year end changes; deadlines not in a shared calendar</t>
  </si>
  <si>
    <t xml:space="preserve">Treasurer knows the dates</t>
  </si>
  <si>
    <t xml:space="preserve">Put all deadlines in the compliance calendar; review at each meeting</t>
  </si>
  <si>
    <t xml:space="preserve">R8</t>
  </si>
  <si>
    <t xml:space="preserve">Reputation</t>
  </si>
  <si>
    <t xml:space="preserve">Something said online, or a complaint handled badly, damages our reputation</t>
  </si>
  <si>
    <t xml:space="preserve">No agreed approach to social media or complaints</t>
  </si>
  <si>
    <t xml:space="preserve">Complaints policy</t>
  </si>
  <si>
    <t xml:space="preserve">Agree who can post for the charity and how complaints are logged</t>
  </si>
  <si>
    <t xml:space="preserve">R9</t>
  </si>
  <si>
    <t xml:space="preserve">We run out of cash before income arrives</t>
  </si>
  <si>
    <t xml:space="preserve">Grant paid in arrears; unexpected repair bill</t>
  </si>
  <si>
    <t xml:space="preserve">Bank balance checked monthly</t>
  </si>
  <si>
    <t xml:space="preserve">Agree a reserves policy and a simple cash-flow forecast</t>
  </si>
  <si>
    <t xml:space="preserve">R10</t>
  </si>
  <si>
    <t xml:space="preserve">Health and safety</t>
  </si>
  <si>
    <t xml:space="preserve">Someone is injured at one of our activities or events</t>
  </si>
  <si>
    <t xml:space="preserve">No risk assessment; untrained volunteers</t>
  </si>
  <si>
    <t xml:space="preserve">Public liability insurance</t>
  </si>
  <si>
    <t xml:space="preserve">Risk-assess each new activity; first aider at larger events</t>
  </si>
  <si>
    <t xml:space="preserve">R11</t>
  </si>
  <si>
    <t xml:space="preserve">R12</t>
  </si>
  <si>
    <t xml:space="preserve">R13</t>
  </si>
  <si>
    <t xml:space="preserve">R14</t>
  </si>
  <si>
    <t xml:space="preserve">R15</t>
  </si>
  <si>
    <t xml:space="preserve">R16</t>
  </si>
  <si>
    <t xml:space="preserve">R17</t>
  </si>
  <si>
    <t xml:space="preserve">R18</t>
  </si>
  <si>
    <t xml:space="preserve">R19</t>
  </si>
  <si>
    <t xml:space="preserve">R20</t>
  </si>
  <si>
    <t xml:space="preserve">Heat map</t>
  </si>
  <si>
    <t xml:space="preserve">Number of risks in each square. Calculated from the Risk register tab.</t>
  </si>
  <si>
    <t xml:space="preserve">Impact →</t>
  </si>
  <si>
    <t xml:space="preserve">Likelihood (5 high)</t>
  </si>
  <si>
    <t xml:space="preserve">Totals by rating</t>
  </si>
  <si>
    <t xml:space="preserve">High</t>
  </si>
  <si>
    <t xml:space="preserve">Medium</t>
  </si>
  <si>
    <t xml:space="preserve">Low</t>
  </si>
  <si>
    <t xml:space="preserve">Review log</t>
  </si>
  <si>
    <t xml:space="preserve">Record each time the board reviews the register.</t>
  </si>
  <si>
    <t xml:space="preserve">Date of review</t>
  </si>
  <si>
    <t xml:space="preserve">Meeting</t>
  </si>
  <si>
    <t xml:space="preserve">Main changes</t>
  </si>
  <si>
    <t xml:space="preserve">New risks added</t>
  </si>
  <si>
    <t xml:space="preserve">Risks closed</t>
  </si>
  <si>
    <t xml:space="preserve">Example: November board meeting</t>
  </si>
  <si>
    <t xml:space="preserve">Example: funder risk (R2) likelihood raised from 3 to 4 after grant letter</t>
  </si>
  <si>
    <t xml:space="preserve">None</t>
  </si>
</sst>
</file>

<file path=xl/styles.xml><?xml version="1.0" encoding="utf-8"?>
<styleSheet xmlns="http://schemas.openxmlformats.org/spreadsheetml/2006/main">
  <numFmts count="3">
    <numFmt numFmtId="164" formatCode="General"/>
    <numFmt numFmtId="165" formatCode="dd/mm/yyyy"/>
    <numFmt numFmtId="166" formatCode="General"/>
  </numFmts>
  <fonts count="15">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555555"/>
      <name val="Arial"/>
      <family val="0"/>
      <charset val="1"/>
    </font>
    <font>
      <b val="true"/>
      <sz val="12"/>
      <color rgb="FF1F3A5F"/>
      <name val="Arial"/>
      <family val="0"/>
      <charset val="1"/>
    </font>
    <font>
      <sz val="10"/>
      <color rgb="FF000000"/>
      <name val="Arial"/>
      <family val="0"/>
      <charset val="1"/>
    </font>
    <font>
      <i val="true"/>
      <sz val="9"/>
      <color rgb="FF555555"/>
      <name val="Arial"/>
      <family val="0"/>
      <charset val="1"/>
    </font>
    <font>
      <b val="true"/>
      <sz val="14"/>
      <color rgb="FF1F3A5F"/>
      <name val="Arial"/>
      <family val="0"/>
      <charset val="1"/>
    </font>
    <font>
      <b val="true"/>
      <sz val="10"/>
      <color rgb="FF000000"/>
      <name val="Arial"/>
      <family val="0"/>
      <charset val="1"/>
    </font>
    <font>
      <b val="true"/>
      <sz val="10"/>
      <color rgb="FFFFFFFF"/>
      <name val="Arial"/>
      <family val="0"/>
      <charset val="1"/>
    </font>
    <font>
      <sz val="9"/>
      <color rgb="FF000000"/>
      <name val="Arial"/>
      <family val="0"/>
      <charset val="1"/>
    </font>
    <font>
      <b val="true"/>
      <sz val="12"/>
      <color rgb="FF000000"/>
      <name val="Arial"/>
      <family val="0"/>
      <charset val="1"/>
    </font>
    <font>
      <b val="true"/>
      <sz val="11"/>
      <color rgb="FF1F3A5F"/>
      <name val="Arial"/>
      <family val="0"/>
      <charset val="1"/>
    </font>
  </fonts>
  <fills count="7">
    <fill>
      <patternFill patternType="none"/>
    </fill>
    <fill>
      <patternFill patternType="gray125"/>
    </fill>
    <fill>
      <patternFill patternType="solid">
        <fgColor rgb="FFFFF4C2"/>
        <bgColor rgb="FFFCE4B6"/>
      </patternFill>
    </fill>
    <fill>
      <patternFill patternType="solid">
        <fgColor rgb="FF1F3A5F"/>
        <bgColor rgb="FF333333"/>
      </patternFill>
    </fill>
    <fill>
      <patternFill patternType="solid">
        <fgColor rgb="FFC6E2B5"/>
        <bgColor rgb="FFBFC8D2"/>
      </patternFill>
    </fill>
    <fill>
      <patternFill patternType="solid">
        <fgColor rgb="FFFCE4B6"/>
        <bgColor rgb="FFFFF4C2"/>
      </patternFill>
    </fill>
    <fill>
      <patternFill patternType="solid">
        <fgColor rgb="FFF4C7C3"/>
        <bgColor rgb="FFFCE4B6"/>
      </patternFill>
    </fill>
  </fills>
  <borders count="2">
    <border diagonalUp="false" diagonalDown="false">
      <left/>
      <right/>
      <top/>
      <bottom/>
      <diagonal/>
    </border>
    <border diagonalUp="false" diagonalDown="false">
      <left style="thin">
        <color rgb="FFBFC8D2"/>
      </left>
      <right style="thin">
        <color rgb="FFBFC8D2"/>
      </right>
      <top style="thin">
        <color rgb="FFBFC8D2"/>
      </top>
      <bottom style="thin">
        <color rgb="FFBFC8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center" textRotation="0" wrapText="true" indent="0" shrinkToFit="false"/>
      <protection locked="true" hidden="false"/>
    </xf>
    <xf numFmtId="166" fontId="13" fillId="4" borderId="1" xfId="0" applyFont="true" applyBorder="true" applyAlignment="true" applyProtection="false">
      <alignment horizontal="center" vertical="center" textRotation="0" wrapText="true" indent="0" shrinkToFit="false"/>
      <protection locked="true" hidden="false"/>
    </xf>
    <xf numFmtId="166" fontId="13" fillId="5" borderId="1" xfId="0" applyFont="true" applyBorder="true" applyAlignment="true" applyProtection="false">
      <alignment horizontal="center" vertical="center" textRotation="0" wrapText="true" indent="0" shrinkToFit="false"/>
      <protection locked="true" hidden="false"/>
    </xf>
    <xf numFmtId="166" fontId="13" fillId="6" borderId="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6"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4C7C3"/>
        </patternFill>
      </fill>
    </dxf>
    <dxf>
      <fill>
        <patternFill>
          <bgColor rgb="FFFCE4B6"/>
        </patternFill>
      </fill>
    </dxf>
    <dxf>
      <fill>
        <patternFill>
          <bgColor rgb="FFC6E2B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D2"/>
      <rgbColor rgb="FF808080"/>
      <rgbColor rgb="FF9999FF"/>
      <rgbColor rgb="FF993366"/>
      <rgbColor rgb="FFFFF4C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2B5"/>
      <rgbColor rgb="FFFCE4B6"/>
      <rgbColor rgb="FF99CCFF"/>
      <rgbColor rgb="FFFF99CC"/>
      <rgbColor rgb="FFCC99FF"/>
      <rgbColor rgb="FFF4C7C3"/>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5"/>
  </cols>
  <sheetData>
    <row r="1" customFormat="false" ht="19.7"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35.05" hidden="false" customHeight="false" outlineLevel="0" collapsed="false">
      <c r="B5" s="5" t="s">
        <v>3</v>
      </c>
    </row>
    <row r="6" customFormat="false" ht="15" hidden="false" customHeight="false" outlineLevel="0" collapsed="false">
      <c r="B6" s="3"/>
    </row>
    <row r="7" customFormat="false" ht="15" hidden="false" customHeight="false" outlineLevel="0" collapsed="false">
      <c r="B7" s="4" t="s">
        <v>4</v>
      </c>
    </row>
    <row r="8" customFormat="false" ht="23.85" hidden="false" customHeight="false" outlineLevel="0" collapsed="false">
      <c r="B8" s="5" t="s">
        <v>5</v>
      </c>
    </row>
    <row r="9" customFormat="false" ht="23.85" hidden="false" customHeight="false" outlineLevel="0" collapsed="false">
      <c r="B9" s="5" t="s">
        <v>6</v>
      </c>
    </row>
    <row r="10" customFormat="false" ht="15" hidden="false" customHeight="false" outlineLevel="0" collapsed="false">
      <c r="B10" s="5" t="s">
        <v>7</v>
      </c>
    </row>
    <row r="11" customFormat="false" ht="15" hidden="false" customHeight="false" outlineLevel="0" collapsed="false">
      <c r="B11" s="5" t="s">
        <v>8</v>
      </c>
    </row>
    <row r="12" customFormat="false" ht="23.85" hidden="false" customHeight="false" outlineLevel="0" collapsed="false">
      <c r="B12" s="5" t="s">
        <v>9</v>
      </c>
    </row>
    <row r="13" customFormat="false" ht="15" hidden="false" customHeight="false" outlineLevel="0" collapsed="false">
      <c r="B13" s="3"/>
    </row>
    <row r="14" customFormat="false" ht="15" hidden="false" customHeight="false" outlineLevel="0" collapsed="false">
      <c r="B14" s="4" t="s">
        <v>10</v>
      </c>
    </row>
    <row r="15" customFormat="false" ht="15" hidden="false" customHeight="false" outlineLevel="0" collapsed="false">
      <c r="B15" s="5" t="s">
        <v>11</v>
      </c>
    </row>
    <row r="16" customFormat="false" ht="15" hidden="false" customHeight="false" outlineLevel="0" collapsed="false">
      <c r="B16" s="5" t="s">
        <v>12</v>
      </c>
    </row>
    <row r="17" customFormat="false" ht="23.85" hidden="false" customHeight="false" outlineLevel="0" collapsed="false">
      <c r="B17" s="5" t="s">
        <v>13</v>
      </c>
    </row>
    <row r="18" customFormat="false" ht="15" hidden="false" customHeight="false" outlineLevel="0" collapsed="false">
      <c r="B18" s="5" t="s">
        <v>14</v>
      </c>
    </row>
    <row r="19" customFormat="false" ht="15" hidden="false" customHeight="false" outlineLevel="0" collapsed="false">
      <c r="B19" s="3"/>
    </row>
    <row r="20" customFormat="false" ht="15" hidden="false" customHeight="false" outlineLevel="0" collapsed="false">
      <c r="B20" s="4" t="s">
        <v>15</v>
      </c>
    </row>
    <row r="21" customFormat="false" ht="23.85" hidden="false" customHeight="false" outlineLevel="0" collapsed="false">
      <c r="B21" s="5" t="s">
        <v>16</v>
      </c>
    </row>
    <row r="22" customFormat="false" ht="15" hidden="false" customHeight="false" outlineLevel="0" collapsed="false">
      <c r="B22" s="3"/>
    </row>
    <row r="23" customFormat="false" ht="15" hidden="false" customHeight="false" outlineLevel="0" collapsed="false">
      <c r="B23" s="4" t="s">
        <v>17</v>
      </c>
    </row>
    <row r="24" customFormat="false" ht="23.85" hidden="false" customHeight="false" outlineLevel="0" collapsed="false">
      <c r="B24" s="5" t="s">
        <v>18</v>
      </c>
    </row>
    <row r="25" customFormat="false" ht="15" hidden="false" customHeight="false" outlineLevel="0" collapsed="false">
      <c r="B25" s="3"/>
    </row>
    <row r="26" customFormat="false" ht="15" hidden="false" customHeight="false" outlineLevel="0" collapsed="false">
      <c r="B26"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3"/>
    <col collapsed="false" customWidth="true" hidden="false" outlineLevel="0" max="3" min="3" style="0" width="34"/>
    <col collapsed="false" customWidth="true" hidden="false" outlineLevel="0" max="4" min="4" style="0" width="30"/>
    <col collapsed="false" customWidth="true" hidden="false" outlineLevel="0" max="5" min="5" style="0" width="11"/>
    <col collapsed="false" customWidth="true" hidden="false" outlineLevel="0" max="6" min="6" style="0" width="10"/>
    <col collapsed="false" customWidth="true" hidden="false" outlineLevel="0" max="7" min="7" style="0" width="8"/>
    <col collapsed="false" customWidth="true" hidden="false" outlineLevel="0" max="8" min="8" style="0" width="10"/>
    <col collapsed="false" customWidth="true" hidden="false" outlineLevel="0" max="9" min="9" style="0" width="30"/>
    <col collapsed="false" customWidth="true" hidden="false" outlineLevel="0" max="10" min="10" style="0" width="34"/>
    <col collapsed="false" customWidth="true" hidden="false" outlineLevel="0" max="11" min="11" style="0" width="14"/>
    <col collapsed="false" customWidth="true" hidden="false" outlineLevel="0" max="12" min="12" style="0" width="12"/>
    <col collapsed="false" customWidth="true" hidden="false" outlineLevel="0" max="13" min="13" style="0" width="14"/>
    <col collapsed="false" customWidth="true" hidden="false" outlineLevel="0" max="14" min="14" style="0" width="12"/>
  </cols>
  <sheetData>
    <row r="1" customFormat="false" ht="17.35" hidden="false" customHeight="false" outlineLevel="0" collapsed="false">
      <c r="A1" s="7" t="s">
        <v>0</v>
      </c>
    </row>
    <row r="2" customFormat="false" ht="15" hidden="false" customHeight="false" outlineLevel="0" collapsed="false">
      <c r="A2" s="8" t="s">
        <v>20</v>
      </c>
      <c r="B2" s="8"/>
      <c r="C2" s="9"/>
      <c r="D2" s="9"/>
      <c r="F2" s="8" t="s">
        <v>21</v>
      </c>
      <c r="G2" s="8"/>
      <c r="H2" s="10"/>
    </row>
    <row r="4" customFormat="false" ht="33.75" hidden="false" customHeight="true" outlineLevel="0" collapsed="false">
      <c r="A4" s="11" t="s">
        <v>22</v>
      </c>
      <c r="B4" s="11" t="s">
        <v>23</v>
      </c>
      <c r="C4" s="11" t="s">
        <v>24</v>
      </c>
      <c r="D4" s="11" t="s">
        <v>25</v>
      </c>
      <c r="E4" s="11" t="s">
        <v>26</v>
      </c>
      <c r="F4" s="11" t="s">
        <v>27</v>
      </c>
      <c r="G4" s="11" t="s">
        <v>28</v>
      </c>
      <c r="H4" s="11" t="s">
        <v>29</v>
      </c>
      <c r="I4" s="11" t="s">
        <v>30</v>
      </c>
      <c r="J4" s="11" t="s">
        <v>31</v>
      </c>
      <c r="K4" s="11" t="s">
        <v>32</v>
      </c>
      <c r="L4" s="11" t="s">
        <v>33</v>
      </c>
      <c r="M4" s="11" t="s">
        <v>34</v>
      </c>
      <c r="N4" s="11" t="s">
        <v>35</v>
      </c>
    </row>
    <row r="5" customFormat="false" ht="48" hidden="false" customHeight="true" outlineLevel="0" collapsed="false">
      <c r="A5" s="12" t="s">
        <v>36</v>
      </c>
      <c r="B5" s="13" t="s">
        <v>37</v>
      </c>
      <c r="C5" s="14" t="s">
        <v>38</v>
      </c>
      <c r="D5" s="14" t="s">
        <v>39</v>
      </c>
      <c r="E5" s="15" t="n">
        <v>3</v>
      </c>
      <c r="F5" s="15" t="n">
        <v>3</v>
      </c>
      <c r="G5" s="12" t="n">
        <f aca="false">IF(OR(E5="",F5=""),"",E5*F5)</f>
        <v>9</v>
      </c>
      <c r="H5" s="12" t="str">
        <f aca="false">IF(G5="","",IF(G5&gt;=15,"High",IF(OR(G5&gt;=8,F5=5),"Medium","Low")))</f>
        <v>Medium</v>
      </c>
      <c r="I5" s="14" t="s">
        <v>40</v>
      </c>
      <c r="J5" s="14" t="s">
        <v>41</v>
      </c>
      <c r="K5" s="13" t="s">
        <v>42</v>
      </c>
      <c r="L5" s="16"/>
      <c r="M5" s="13" t="s">
        <v>42</v>
      </c>
      <c r="N5" s="15" t="s">
        <v>43</v>
      </c>
    </row>
    <row r="6" customFormat="false" ht="48" hidden="false" customHeight="true" outlineLevel="0" collapsed="false">
      <c r="A6" s="12" t="s">
        <v>44</v>
      </c>
      <c r="B6" s="13" t="s">
        <v>45</v>
      </c>
      <c r="C6" s="14" t="s">
        <v>46</v>
      </c>
      <c r="D6" s="14" t="s">
        <v>47</v>
      </c>
      <c r="E6" s="15" t="n">
        <v>4</v>
      </c>
      <c r="F6" s="15" t="n">
        <v>4</v>
      </c>
      <c r="G6" s="12" t="n">
        <f aca="false">IF(OR(E6="",F6=""),"",E6*F6)</f>
        <v>16</v>
      </c>
      <c r="H6" s="12" t="str">
        <f aca="false">IF(G6="","",IF(G6&gt;=15,"High",IF(OR(G6&gt;=8,F6=5),"Medium","Low")))</f>
        <v>High</v>
      </c>
      <c r="I6" s="14" t="s">
        <v>48</v>
      </c>
      <c r="J6" s="14" t="s">
        <v>49</v>
      </c>
      <c r="K6" s="13" t="s">
        <v>50</v>
      </c>
      <c r="L6" s="16"/>
      <c r="M6" s="13" t="s">
        <v>50</v>
      </c>
      <c r="N6" s="15" t="s">
        <v>51</v>
      </c>
    </row>
    <row r="7" customFormat="false" ht="48" hidden="false" customHeight="true" outlineLevel="0" collapsed="false">
      <c r="A7" s="12" t="s">
        <v>52</v>
      </c>
      <c r="B7" s="13" t="s">
        <v>53</v>
      </c>
      <c r="C7" s="14" t="s">
        <v>54</v>
      </c>
      <c r="D7" s="14" t="s">
        <v>55</v>
      </c>
      <c r="E7" s="15" t="n">
        <v>2</v>
      </c>
      <c r="F7" s="15" t="n">
        <v>5</v>
      </c>
      <c r="G7" s="12" t="n">
        <f aca="false">IF(OR(E7="",F7=""),"",E7*F7)</f>
        <v>10</v>
      </c>
      <c r="H7" s="12" t="str">
        <f aca="false">IF(G7="","",IF(G7&gt;=15,"High",IF(OR(G7&gt;=8,F7=5),"Medium","Low")))</f>
        <v>Medium</v>
      </c>
      <c r="I7" s="14" t="s">
        <v>56</v>
      </c>
      <c r="J7" s="14" t="s">
        <v>57</v>
      </c>
      <c r="K7" s="13" t="s">
        <v>58</v>
      </c>
      <c r="L7" s="16"/>
      <c r="M7" s="13" t="s">
        <v>58</v>
      </c>
      <c r="N7" s="15" t="s">
        <v>43</v>
      </c>
    </row>
    <row r="8" customFormat="false" ht="48" hidden="false" customHeight="true" outlineLevel="0" collapsed="false">
      <c r="A8" s="12" t="s">
        <v>59</v>
      </c>
      <c r="B8" s="13" t="s">
        <v>60</v>
      </c>
      <c r="C8" s="14" t="s">
        <v>61</v>
      </c>
      <c r="D8" s="14" t="s">
        <v>62</v>
      </c>
      <c r="E8" s="15" t="n">
        <v>3</v>
      </c>
      <c r="F8" s="15" t="n">
        <v>3</v>
      </c>
      <c r="G8" s="12" t="n">
        <f aca="false">IF(OR(E8="",F8=""),"",E8*F8)</f>
        <v>9</v>
      </c>
      <c r="H8" s="12" t="str">
        <f aca="false">IF(G8="","",IF(G8&gt;=15,"High",IF(OR(G8&gt;=8,F8=5),"Medium","Low")))</f>
        <v>Medium</v>
      </c>
      <c r="I8" s="14" t="s">
        <v>63</v>
      </c>
      <c r="J8" s="14" t="s">
        <v>64</v>
      </c>
      <c r="K8" s="13" t="s">
        <v>42</v>
      </c>
      <c r="L8" s="16"/>
      <c r="M8" s="13" t="s">
        <v>42</v>
      </c>
      <c r="N8" s="15" t="s">
        <v>43</v>
      </c>
    </row>
    <row r="9" customFormat="false" ht="48" hidden="false" customHeight="true" outlineLevel="0" collapsed="false">
      <c r="A9" s="12" t="s">
        <v>65</v>
      </c>
      <c r="B9" s="13" t="s">
        <v>45</v>
      </c>
      <c r="C9" s="14" t="s">
        <v>66</v>
      </c>
      <c r="D9" s="14" t="s">
        <v>67</v>
      </c>
      <c r="E9" s="15" t="n">
        <v>2</v>
      </c>
      <c r="F9" s="15" t="n">
        <v>4</v>
      </c>
      <c r="G9" s="12" t="n">
        <f aca="false">IF(OR(E9="",F9=""),"",E9*F9)</f>
        <v>8</v>
      </c>
      <c r="H9" s="12" t="str">
        <f aca="false">IF(G9="","",IF(G9&gt;=15,"High",IF(OR(G9&gt;=8,F9=5),"Medium","Low")))</f>
        <v>Medium</v>
      </c>
      <c r="I9" s="14" t="s">
        <v>68</v>
      </c>
      <c r="J9" s="14" t="s">
        <v>69</v>
      </c>
      <c r="K9" s="13" t="s">
        <v>50</v>
      </c>
      <c r="L9" s="16"/>
      <c r="M9" s="13" t="s">
        <v>50</v>
      </c>
      <c r="N9" s="15" t="s">
        <v>43</v>
      </c>
    </row>
    <row r="10" customFormat="false" ht="48" hidden="false" customHeight="true" outlineLevel="0" collapsed="false">
      <c r="A10" s="12" t="s">
        <v>70</v>
      </c>
      <c r="B10" s="13" t="s">
        <v>71</v>
      </c>
      <c r="C10" s="14" t="s">
        <v>72</v>
      </c>
      <c r="D10" s="14" t="s">
        <v>73</v>
      </c>
      <c r="E10" s="15" t="n">
        <v>2</v>
      </c>
      <c r="F10" s="15" t="n">
        <v>4</v>
      </c>
      <c r="G10" s="12" t="n">
        <f aca="false">IF(OR(E10="",F10=""),"",E10*F10)</f>
        <v>8</v>
      </c>
      <c r="H10" s="12" t="str">
        <f aca="false">IF(G10="","",IF(G10&gt;=15,"High",IF(OR(G10&gt;=8,F10=5),"Medium","Low")))</f>
        <v>Medium</v>
      </c>
      <c r="I10" s="14" t="s">
        <v>74</v>
      </c>
      <c r="J10" s="14" t="s">
        <v>75</v>
      </c>
      <c r="K10" s="13" t="s">
        <v>76</v>
      </c>
      <c r="L10" s="16"/>
      <c r="M10" s="13" t="s">
        <v>76</v>
      </c>
      <c r="N10" s="15" t="s">
        <v>43</v>
      </c>
    </row>
    <row r="11" customFormat="false" ht="48" hidden="false" customHeight="true" outlineLevel="0" collapsed="false">
      <c r="A11" s="12" t="s">
        <v>77</v>
      </c>
      <c r="B11" s="13" t="s">
        <v>78</v>
      </c>
      <c r="C11" s="14" t="s">
        <v>79</v>
      </c>
      <c r="D11" s="14" t="s">
        <v>80</v>
      </c>
      <c r="E11" s="15" t="n">
        <v>2</v>
      </c>
      <c r="F11" s="15" t="n">
        <v>3</v>
      </c>
      <c r="G11" s="12" t="n">
        <f aca="false">IF(OR(E11="",F11=""),"",E11*F11)</f>
        <v>6</v>
      </c>
      <c r="H11" s="12" t="str">
        <f aca="false">IF(G11="","",IF(G11&gt;=15,"High",IF(OR(G11&gt;=8,F11=5),"Medium","Low")))</f>
        <v>Low</v>
      </c>
      <c r="I11" s="14" t="s">
        <v>81</v>
      </c>
      <c r="J11" s="14" t="s">
        <v>82</v>
      </c>
      <c r="K11" s="13" t="s">
        <v>42</v>
      </c>
      <c r="L11" s="16"/>
      <c r="M11" s="13" t="s">
        <v>42</v>
      </c>
      <c r="N11" s="15" t="s">
        <v>43</v>
      </c>
    </row>
    <row r="12" customFormat="false" ht="48" hidden="false" customHeight="true" outlineLevel="0" collapsed="false">
      <c r="A12" s="12" t="s">
        <v>83</v>
      </c>
      <c r="B12" s="13" t="s">
        <v>84</v>
      </c>
      <c r="C12" s="14" t="s">
        <v>85</v>
      </c>
      <c r="D12" s="14" t="s">
        <v>86</v>
      </c>
      <c r="E12" s="15" t="n">
        <v>2</v>
      </c>
      <c r="F12" s="15" t="n">
        <v>3</v>
      </c>
      <c r="G12" s="12" t="n">
        <f aca="false">IF(OR(E12="",F12=""),"",E12*F12)</f>
        <v>6</v>
      </c>
      <c r="H12" s="12" t="str">
        <f aca="false">IF(G12="","",IF(G12&gt;=15,"High",IF(OR(G12&gt;=8,F12=5),"Medium","Low")))</f>
        <v>Low</v>
      </c>
      <c r="I12" s="14" t="s">
        <v>87</v>
      </c>
      <c r="J12" s="14" t="s">
        <v>88</v>
      </c>
      <c r="K12" s="13" t="s">
        <v>76</v>
      </c>
      <c r="L12" s="16"/>
      <c r="M12" s="13" t="s">
        <v>76</v>
      </c>
      <c r="N12" s="15" t="s">
        <v>43</v>
      </c>
    </row>
    <row r="13" customFormat="false" ht="48" hidden="false" customHeight="true" outlineLevel="0" collapsed="false">
      <c r="A13" s="12" t="s">
        <v>89</v>
      </c>
      <c r="B13" s="13" t="s">
        <v>45</v>
      </c>
      <c r="C13" s="14" t="s">
        <v>90</v>
      </c>
      <c r="D13" s="14" t="s">
        <v>91</v>
      </c>
      <c r="E13" s="15" t="n">
        <v>2</v>
      </c>
      <c r="F13" s="15" t="n">
        <v>4</v>
      </c>
      <c r="G13" s="12" t="n">
        <f aca="false">IF(OR(E13="",F13=""),"",E13*F13)</f>
        <v>8</v>
      </c>
      <c r="H13" s="12" t="str">
        <f aca="false">IF(G13="","",IF(G13&gt;=15,"High",IF(OR(G13&gt;=8,F13=5),"Medium","Low")))</f>
        <v>Medium</v>
      </c>
      <c r="I13" s="14" t="s">
        <v>92</v>
      </c>
      <c r="J13" s="14" t="s">
        <v>93</v>
      </c>
      <c r="K13" s="13" t="s">
        <v>50</v>
      </c>
      <c r="L13" s="16"/>
      <c r="M13" s="13" t="s">
        <v>50</v>
      </c>
      <c r="N13" s="15" t="s">
        <v>43</v>
      </c>
    </row>
    <row r="14" customFormat="false" ht="48" hidden="false" customHeight="true" outlineLevel="0" collapsed="false">
      <c r="A14" s="12" t="s">
        <v>94</v>
      </c>
      <c r="B14" s="13" t="s">
        <v>95</v>
      </c>
      <c r="C14" s="14" t="s">
        <v>96</v>
      </c>
      <c r="D14" s="14" t="s">
        <v>97</v>
      </c>
      <c r="E14" s="15" t="n">
        <v>2</v>
      </c>
      <c r="F14" s="15" t="n">
        <v>4</v>
      </c>
      <c r="G14" s="12" t="n">
        <f aca="false">IF(OR(E14="",F14=""),"",E14*F14)</f>
        <v>8</v>
      </c>
      <c r="H14" s="12" t="str">
        <f aca="false">IF(G14="","",IF(G14&gt;=15,"High",IF(OR(G14&gt;=8,F14=5),"Medium","Low")))</f>
        <v>Medium</v>
      </c>
      <c r="I14" s="14" t="s">
        <v>98</v>
      </c>
      <c r="J14" s="14" t="s">
        <v>99</v>
      </c>
      <c r="K14" s="13" t="s">
        <v>76</v>
      </c>
      <c r="L14" s="16"/>
      <c r="M14" s="13" t="s">
        <v>76</v>
      </c>
      <c r="N14" s="15" t="s">
        <v>43</v>
      </c>
    </row>
    <row r="15" customFormat="false" ht="21.75" hidden="false" customHeight="true" outlineLevel="0" collapsed="false">
      <c r="A15" s="12" t="s">
        <v>100</v>
      </c>
      <c r="B15" s="13"/>
      <c r="C15" s="14"/>
      <c r="D15" s="14"/>
      <c r="E15" s="15"/>
      <c r="F15" s="15"/>
      <c r="G15" s="12" t="str">
        <f aca="false">IF(OR(E15="",F15=""),"",E15*F15)</f>
        <v/>
      </c>
      <c r="H15" s="12" t="str">
        <f aca="false">IF(G15="","",IF(G15&gt;=15,"High",IF(OR(G15&gt;=8,F15=5),"Medium","Low")))</f>
        <v/>
      </c>
      <c r="I15" s="14"/>
      <c r="J15" s="14"/>
      <c r="K15" s="13"/>
      <c r="L15" s="16"/>
      <c r="M15" s="13"/>
      <c r="N15" s="15"/>
    </row>
    <row r="16" customFormat="false" ht="21.75" hidden="false" customHeight="true" outlineLevel="0" collapsed="false">
      <c r="A16" s="12" t="s">
        <v>101</v>
      </c>
      <c r="B16" s="13"/>
      <c r="C16" s="14"/>
      <c r="D16" s="14"/>
      <c r="E16" s="15"/>
      <c r="F16" s="15"/>
      <c r="G16" s="12" t="str">
        <f aca="false">IF(OR(E16="",F16=""),"",E16*F16)</f>
        <v/>
      </c>
      <c r="H16" s="12" t="str">
        <f aca="false">IF(G16="","",IF(G16&gt;=15,"High",IF(OR(G16&gt;=8,F16=5),"Medium","Low")))</f>
        <v/>
      </c>
      <c r="I16" s="14"/>
      <c r="J16" s="14"/>
      <c r="K16" s="13"/>
      <c r="L16" s="16"/>
      <c r="M16" s="13"/>
      <c r="N16" s="15"/>
    </row>
    <row r="17" customFormat="false" ht="21.75" hidden="false" customHeight="true" outlineLevel="0" collapsed="false">
      <c r="A17" s="12" t="s">
        <v>102</v>
      </c>
      <c r="B17" s="13"/>
      <c r="C17" s="14"/>
      <c r="D17" s="14"/>
      <c r="E17" s="15"/>
      <c r="F17" s="15"/>
      <c r="G17" s="12" t="str">
        <f aca="false">IF(OR(E17="",F17=""),"",E17*F17)</f>
        <v/>
      </c>
      <c r="H17" s="12" t="str">
        <f aca="false">IF(G17="","",IF(G17&gt;=15,"High",IF(OR(G17&gt;=8,F17=5),"Medium","Low")))</f>
        <v/>
      </c>
      <c r="I17" s="14"/>
      <c r="J17" s="14"/>
      <c r="K17" s="13"/>
      <c r="L17" s="16"/>
      <c r="M17" s="13"/>
      <c r="N17" s="15"/>
    </row>
    <row r="18" customFormat="false" ht="21.75" hidden="false" customHeight="true" outlineLevel="0" collapsed="false">
      <c r="A18" s="12" t="s">
        <v>103</v>
      </c>
      <c r="B18" s="13"/>
      <c r="C18" s="14"/>
      <c r="D18" s="14"/>
      <c r="E18" s="15"/>
      <c r="F18" s="15"/>
      <c r="G18" s="12" t="str">
        <f aca="false">IF(OR(E18="",F18=""),"",E18*F18)</f>
        <v/>
      </c>
      <c r="H18" s="12" t="str">
        <f aca="false">IF(G18="","",IF(G18&gt;=15,"High",IF(OR(G18&gt;=8,F18=5),"Medium","Low")))</f>
        <v/>
      </c>
      <c r="I18" s="14"/>
      <c r="J18" s="14"/>
      <c r="K18" s="13"/>
      <c r="L18" s="16"/>
      <c r="M18" s="13"/>
      <c r="N18" s="15"/>
    </row>
    <row r="19" customFormat="false" ht="21.75" hidden="false" customHeight="true" outlineLevel="0" collapsed="false">
      <c r="A19" s="12" t="s">
        <v>104</v>
      </c>
      <c r="B19" s="13"/>
      <c r="C19" s="14"/>
      <c r="D19" s="14"/>
      <c r="E19" s="15"/>
      <c r="F19" s="15"/>
      <c r="G19" s="12" t="str">
        <f aca="false">IF(OR(E19="",F19=""),"",E19*F19)</f>
        <v/>
      </c>
      <c r="H19" s="12" t="str">
        <f aca="false">IF(G19="","",IF(G19&gt;=15,"High",IF(OR(G19&gt;=8,F19=5),"Medium","Low")))</f>
        <v/>
      </c>
      <c r="I19" s="14"/>
      <c r="J19" s="14"/>
      <c r="K19" s="13"/>
      <c r="L19" s="16"/>
      <c r="M19" s="13"/>
      <c r="N19" s="15"/>
    </row>
    <row r="20" customFormat="false" ht="21.75" hidden="false" customHeight="true" outlineLevel="0" collapsed="false">
      <c r="A20" s="12" t="s">
        <v>105</v>
      </c>
      <c r="B20" s="13"/>
      <c r="C20" s="14"/>
      <c r="D20" s="14"/>
      <c r="E20" s="15"/>
      <c r="F20" s="15"/>
      <c r="G20" s="12" t="str">
        <f aca="false">IF(OR(E20="",F20=""),"",E20*F20)</f>
        <v/>
      </c>
      <c r="H20" s="12" t="str">
        <f aca="false">IF(G20="","",IF(G20&gt;=15,"High",IF(OR(G20&gt;=8,F20=5),"Medium","Low")))</f>
        <v/>
      </c>
      <c r="I20" s="14"/>
      <c r="J20" s="14"/>
      <c r="K20" s="13"/>
      <c r="L20" s="16"/>
      <c r="M20" s="13"/>
      <c r="N20" s="15"/>
    </row>
    <row r="21" customFormat="false" ht="21.75" hidden="false" customHeight="true" outlineLevel="0" collapsed="false">
      <c r="A21" s="12" t="s">
        <v>106</v>
      </c>
      <c r="B21" s="13"/>
      <c r="C21" s="14"/>
      <c r="D21" s="14"/>
      <c r="E21" s="15"/>
      <c r="F21" s="15"/>
      <c r="G21" s="12" t="str">
        <f aca="false">IF(OR(E21="",F21=""),"",E21*F21)</f>
        <v/>
      </c>
      <c r="H21" s="12" t="str">
        <f aca="false">IF(G21="","",IF(G21&gt;=15,"High",IF(OR(G21&gt;=8,F21=5),"Medium","Low")))</f>
        <v/>
      </c>
      <c r="I21" s="14"/>
      <c r="J21" s="14"/>
      <c r="K21" s="13"/>
      <c r="L21" s="16"/>
      <c r="M21" s="13"/>
      <c r="N21" s="15"/>
    </row>
    <row r="22" customFormat="false" ht="21.75" hidden="false" customHeight="true" outlineLevel="0" collapsed="false">
      <c r="A22" s="12" t="s">
        <v>107</v>
      </c>
      <c r="B22" s="13"/>
      <c r="C22" s="14"/>
      <c r="D22" s="14"/>
      <c r="E22" s="15"/>
      <c r="F22" s="15"/>
      <c r="G22" s="12" t="str">
        <f aca="false">IF(OR(E22="",F22=""),"",E22*F22)</f>
        <v/>
      </c>
      <c r="H22" s="12" t="str">
        <f aca="false">IF(G22="","",IF(G22&gt;=15,"High",IF(OR(G22&gt;=8,F22=5),"Medium","Low")))</f>
        <v/>
      </c>
      <c r="I22" s="14"/>
      <c r="J22" s="14"/>
      <c r="K22" s="13"/>
      <c r="L22" s="16"/>
      <c r="M22" s="13"/>
      <c r="N22" s="15"/>
    </row>
    <row r="23" customFormat="false" ht="21.75" hidden="false" customHeight="true" outlineLevel="0" collapsed="false">
      <c r="A23" s="12" t="s">
        <v>108</v>
      </c>
      <c r="B23" s="13"/>
      <c r="C23" s="14"/>
      <c r="D23" s="14"/>
      <c r="E23" s="15"/>
      <c r="F23" s="15"/>
      <c r="G23" s="12" t="str">
        <f aca="false">IF(OR(E23="",F23=""),"",E23*F23)</f>
        <v/>
      </c>
      <c r="H23" s="12" t="str">
        <f aca="false">IF(G23="","",IF(G23&gt;=15,"High",IF(OR(G23&gt;=8,F23=5),"Medium","Low")))</f>
        <v/>
      </c>
      <c r="I23" s="14"/>
      <c r="J23" s="14"/>
      <c r="K23" s="13"/>
      <c r="L23" s="16"/>
      <c r="M23" s="13"/>
      <c r="N23" s="15"/>
    </row>
    <row r="24" customFormat="false" ht="21.75" hidden="false" customHeight="true" outlineLevel="0" collapsed="false">
      <c r="A24" s="12" t="s">
        <v>109</v>
      </c>
      <c r="B24" s="13"/>
      <c r="C24" s="14"/>
      <c r="D24" s="14"/>
      <c r="E24" s="15"/>
      <c r="F24" s="15"/>
      <c r="G24" s="12" t="str">
        <f aca="false">IF(OR(E24="",F24=""),"",E24*F24)</f>
        <v/>
      </c>
      <c r="H24" s="12" t="str">
        <f aca="false">IF(G24="","",IF(G24&gt;=15,"High",IF(OR(G24&gt;=8,F24=5),"Medium","Low")))</f>
        <v/>
      </c>
      <c r="I24" s="14"/>
      <c r="J24" s="14"/>
      <c r="K24" s="13"/>
      <c r="L24" s="16"/>
      <c r="M24" s="13"/>
      <c r="N24" s="15"/>
    </row>
  </sheetData>
  <mergeCells count="3">
    <mergeCell ref="A2:B2"/>
    <mergeCell ref="C2:D2"/>
    <mergeCell ref="F2:G2"/>
  </mergeCells>
  <conditionalFormatting sqref="H5:H24">
    <cfRule type="cellIs" priority="2" operator="equal" aboveAverage="0" equalAverage="0" bottom="0" percent="0" rank="0" text="" dxfId="0">
      <formula>"High"</formula>
    </cfRule>
    <cfRule type="cellIs" priority="3" operator="equal" aboveAverage="0" equalAverage="0" bottom="0" percent="0" rank="0" text="" dxfId="1">
      <formula>"Medium"</formula>
    </cfRule>
    <cfRule type="cellIs" priority="4" operator="equal" aboveAverage="0" equalAverage="0" bottom="0" percent="0" rank="0" text="" dxfId="2">
      <formula>"Low"</formula>
    </cfRule>
  </conditionalFormatting>
  <dataValidations count="3">
    <dataValidation allowBlank="true" error="Enter 1 to 5." errorStyle="stop" operator="between" showDropDown="false" showErrorMessage="true" showInputMessage="false" sqref="E5:F24" type="whole">
      <formula1>1</formula1>
      <formula2>5</formula2>
    </dataValidation>
    <dataValidation allowBlank="true" errorStyle="stop" operator="between" showDropDown="false" showErrorMessage="false" showInputMessage="false" sqref="B5:B24" type="list">
      <formula1>"Finance,People,Safeguarding,Data,Premises,Compliance,Reputation,Health and safety,Operations,Other"</formula1>
      <formula2>0</formula2>
    </dataValidation>
    <dataValidation allowBlank="true" errorStyle="stop" operator="between" showDropDown="false" showErrorMessage="false" showInputMessage="false" sqref="N5:N24" type="list">
      <formula1>"New,Up,Same,Down"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6"/>
    <col collapsed="false" customWidth="true" hidden="false" outlineLevel="0" max="7" min="3" style="0" width="10"/>
  </cols>
  <sheetData>
    <row r="1" customFormat="false" ht="17.35" hidden="false" customHeight="false" outlineLevel="0" collapsed="false">
      <c r="A1" s="7" t="s">
        <v>110</v>
      </c>
    </row>
    <row r="2" customFormat="false" ht="15" hidden="false" customHeight="false" outlineLevel="0" collapsed="false">
      <c r="A2" s="17" t="s">
        <v>111</v>
      </c>
    </row>
    <row r="4" customFormat="false" ht="15" hidden="false" customHeight="false" outlineLevel="0" collapsed="false">
      <c r="B4" s="18" t="s">
        <v>112</v>
      </c>
    </row>
    <row r="5" customFormat="false" ht="15" hidden="false" customHeight="false" outlineLevel="0" collapsed="false">
      <c r="C5" s="19" t="n">
        <v>1</v>
      </c>
      <c r="D5" s="19" t="n">
        <v>2</v>
      </c>
      <c r="E5" s="19" t="n">
        <v>3</v>
      </c>
      <c r="F5" s="19" t="n">
        <v>4</v>
      </c>
      <c r="G5" s="19" t="n">
        <v>5</v>
      </c>
    </row>
    <row r="6" customFormat="false" ht="36" hidden="false" customHeight="true" outlineLevel="0" collapsed="false">
      <c r="A6" s="18" t="s">
        <v>113</v>
      </c>
      <c r="B6" s="19" t="n">
        <v>5</v>
      </c>
      <c r="C6" s="20" t="n">
        <f aca="false">COUNTIFS('Risk register'!$E$5:$E$24,5,'Risk register'!$F$5:$F$24,1)</f>
        <v>0</v>
      </c>
      <c r="D6" s="21" t="n">
        <f aca="false">COUNTIFS('Risk register'!$E$5:$E$24,5,'Risk register'!$F$5:$F$24,2)</f>
        <v>0</v>
      </c>
      <c r="E6" s="22" t="n">
        <f aca="false">COUNTIFS('Risk register'!$E$5:$E$24,5,'Risk register'!$F$5:$F$24,3)</f>
        <v>0</v>
      </c>
      <c r="F6" s="22" t="n">
        <f aca="false">COUNTIFS('Risk register'!$E$5:$E$24,5,'Risk register'!$F$5:$F$24,4)</f>
        <v>0</v>
      </c>
      <c r="G6" s="22" t="n">
        <f aca="false">COUNTIFS('Risk register'!$E$5:$E$24,5,'Risk register'!$F$5:$F$24,5)</f>
        <v>0</v>
      </c>
    </row>
    <row r="7" customFormat="false" ht="36" hidden="false" customHeight="true" outlineLevel="0" collapsed="false">
      <c r="B7" s="19" t="n">
        <v>4</v>
      </c>
      <c r="C7" s="20" t="n">
        <f aca="false">COUNTIFS('Risk register'!$E$5:$E$24,4,'Risk register'!$F$5:$F$24,1)</f>
        <v>0</v>
      </c>
      <c r="D7" s="21" t="n">
        <f aca="false">COUNTIFS('Risk register'!$E$5:$E$24,4,'Risk register'!$F$5:$F$24,2)</f>
        <v>0</v>
      </c>
      <c r="E7" s="21" t="n">
        <f aca="false">COUNTIFS('Risk register'!$E$5:$E$24,4,'Risk register'!$F$5:$F$24,3)</f>
        <v>0</v>
      </c>
      <c r="F7" s="22" t="n">
        <f aca="false">COUNTIFS('Risk register'!$E$5:$E$24,4,'Risk register'!$F$5:$F$24,4)</f>
        <v>1</v>
      </c>
      <c r="G7" s="22" t="n">
        <f aca="false">COUNTIFS('Risk register'!$E$5:$E$24,4,'Risk register'!$F$5:$F$24,5)</f>
        <v>0</v>
      </c>
    </row>
    <row r="8" customFormat="false" ht="36" hidden="false" customHeight="true" outlineLevel="0" collapsed="false">
      <c r="B8" s="19" t="n">
        <v>3</v>
      </c>
      <c r="C8" s="20" t="n">
        <f aca="false">COUNTIFS('Risk register'!$E$5:$E$24,3,'Risk register'!$F$5:$F$24,1)</f>
        <v>0</v>
      </c>
      <c r="D8" s="20" t="n">
        <f aca="false">COUNTIFS('Risk register'!$E$5:$E$24,3,'Risk register'!$F$5:$F$24,2)</f>
        <v>0</v>
      </c>
      <c r="E8" s="21" t="n">
        <f aca="false">COUNTIFS('Risk register'!$E$5:$E$24,3,'Risk register'!$F$5:$F$24,3)</f>
        <v>2</v>
      </c>
      <c r="F8" s="21" t="n">
        <f aca="false">COUNTIFS('Risk register'!$E$5:$E$24,3,'Risk register'!$F$5:$F$24,4)</f>
        <v>0</v>
      </c>
      <c r="G8" s="22" t="n">
        <f aca="false">COUNTIFS('Risk register'!$E$5:$E$24,3,'Risk register'!$F$5:$F$24,5)</f>
        <v>0</v>
      </c>
    </row>
    <row r="9" customFormat="false" ht="36" hidden="false" customHeight="true" outlineLevel="0" collapsed="false">
      <c r="B9" s="19" t="n">
        <v>2</v>
      </c>
      <c r="C9" s="20" t="n">
        <f aca="false">COUNTIFS('Risk register'!$E$5:$E$24,2,'Risk register'!$F$5:$F$24,1)</f>
        <v>0</v>
      </c>
      <c r="D9" s="20" t="n">
        <f aca="false">COUNTIFS('Risk register'!$E$5:$E$24,2,'Risk register'!$F$5:$F$24,2)</f>
        <v>0</v>
      </c>
      <c r="E9" s="20" t="n">
        <f aca="false">COUNTIFS('Risk register'!$E$5:$E$24,2,'Risk register'!$F$5:$F$24,3)</f>
        <v>2</v>
      </c>
      <c r="F9" s="21" t="n">
        <f aca="false">COUNTIFS('Risk register'!$E$5:$E$24,2,'Risk register'!$F$5:$F$24,4)</f>
        <v>4</v>
      </c>
      <c r="G9" s="21" t="n">
        <f aca="false">COUNTIFS('Risk register'!$E$5:$E$24,2,'Risk register'!$F$5:$F$24,5)</f>
        <v>1</v>
      </c>
    </row>
    <row r="10" customFormat="false" ht="36" hidden="false" customHeight="true" outlineLevel="0" collapsed="false">
      <c r="B10" s="19" t="n">
        <v>1</v>
      </c>
      <c r="C10" s="20" t="n">
        <f aca="false">COUNTIFS('Risk register'!$E$5:$E$24,1,'Risk register'!$F$5:$F$24,1)</f>
        <v>0</v>
      </c>
      <c r="D10" s="20" t="n">
        <f aca="false">COUNTIFS('Risk register'!$E$5:$E$24,1,'Risk register'!$F$5:$F$24,2)</f>
        <v>0</v>
      </c>
      <c r="E10" s="20" t="n">
        <f aca="false">COUNTIFS('Risk register'!$E$5:$E$24,1,'Risk register'!$F$5:$F$24,3)</f>
        <v>0</v>
      </c>
      <c r="F10" s="20" t="n">
        <f aca="false">COUNTIFS('Risk register'!$E$5:$E$24,1,'Risk register'!$F$5:$F$24,4)</f>
        <v>0</v>
      </c>
      <c r="G10" s="21" t="n">
        <f aca="false">COUNTIFS('Risk register'!$E$5:$E$24,1,'Risk register'!$F$5:$F$24,5)</f>
        <v>0</v>
      </c>
    </row>
    <row r="13" customFormat="false" ht="15" hidden="false" customHeight="false" outlineLevel="0" collapsed="false">
      <c r="A13" s="23" t="s">
        <v>114</v>
      </c>
    </row>
    <row r="14" customFormat="false" ht="15" hidden="false" customHeight="false" outlineLevel="0" collapsed="false">
      <c r="A14" s="24" t="s">
        <v>115</v>
      </c>
      <c r="B14" s="25" t="n">
        <f aca="false">COUNTIF('Risk register'!$H$5:$H$24,"High")</f>
        <v>1</v>
      </c>
      <c r="C14" s="25"/>
    </row>
    <row r="15" customFormat="false" ht="15" hidden="false" customHeight="false" outlineLevel="0" collapsed="false">
      <c r="A15" s="26" t="s">
        <v>116</v>
      </c>
      <c r="B15" s="25" t="n">
        <f aca="false">COUNTIF('Risk register'!$H$5:$H$24,"Medium")</f>
        <v>7</v>
      </c>
      <c r="C15" s="25"/>
    </row>
    <row r="16" customFormat="false" ht="15" hidden="false" customHeight="false" outlineLevel="0" collapsed="false">
      <c r="A16" s="27" t="s">
        <v>117</v>
      </c>
      <c r="B16" s="25" t="n">
        <f aca="false">COUNTIF('Risk register'!$H$5:$H$24,"Low")</f>
        <v>2</v>
      </c>
      <c r="C16" s="25"/>
    </row>
  </sheetData>
  <mergeCells count="3">
    <mergeCell ref="B14:C14"/>
    <mergeCell ref="B15:C15"/>
    <mergeCell ref="B16:C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44"/>
    <col collapsed="false" customWidth="true" hidden="false" outlineLevel="0" max="4" min="4" style="0" width="22"/>
    <col collapsed="false" customWidth="true" hidden="false" outlineLevel="0" max="5" min="5" style="0" width="16"/>
  </cols>
  <sheetData>
    <row r="1" customFormat="false" ht="17.35" hidden="false" customHeight="false" outlineLevel="0" collapsed="false">
      <c r="A1" s="7" t="s">
        <v>118</v>
      </c>
    </row>
    <row r="2" customFormat="false" ht="15" hidden="false" customHeight="false" outlineLevel="0" collapsed="false">
      <c r="A2" s="17" t="s">
        <v>119</v>
      </c>
    </row>
    <row r="4" customFormat="false" ht="15" hidden="false" customHeight="false" outlineLevel="0" collapsed="false">
      <c r="A4" s="11" t="s">
        <v>120</v>
      </c>
      <c r="B4" s="11" t="s">
        <v>121</v>
      </c>
      <c r="C4" s="11" t="s">
        <v>122</v>
      </c>
      <c r="D4" s="11" t="s">
        <v>123</v>
      </c>
      <c r="E4" s="11" t="s">
        <v>124</v>
      </c>
    </row>
    <row r="5" customFormat="false" ht="23.85" hidden="false" customHeight="false" outlineLevel="0" collapsed="false">
      <c r="A5" s="28" t="n">
        <v>46338</v>
      </c>
      <c r="B5" s="13" t="s">
        <v>125</v>
      </c>
      <c r="C5" s="13" t="s">
        <v>126</v>
      </c>
      <c r="D5" s="13" t="s">
        <v>127</v>
      </c>
      <c r="E5" s="13" t="s">
        <v>127</v>
      </c>
    </row>
    <row r="6" customFormat="false" ht="15" hidden="false" customHeight="false" outlineLevel="0" collapsed="false">
      <c r="A6" s="28"/>
      <c r="B6" s="13"/>
      <c r="C6" s="13"/>
      <c r="D6" s="13"/>
      <c r="E6" s="13"/>
    </row>
    <row r="7" customFormat="false" ht="15" hidden="false" customHeight="false" outlineLevel="0" collapsed="false">
      <c r="A7" s="28"/>
      <c r="B7" s="13"/>
      <c r="C7" s="13"/>
      <c r="D7" s="13"/>
      <c r="E7" s="13"/>
    </row>
    <row r="8" customFormat="false" ht="15" hidden="false" customHeight="false" outlineLevel="0" collapsed="false">
      <c r="A8" s="28"/>
      <c r="B8" s="13"/>
      <c r="C8" s="13"/>
      <c r="D8" s="13"/>
      <c r="E8" s="13"/>
    </row>
    <row r="9" customFormat="false" ht="15" hidden="false" customHeight="false" outlineLevel="0" collapsed="false">
      <c r="A9" s="28"/>
      <c r="B9" s="13"/>
      <c r="C9" s="13"/>
      <c r="D9" s="13"/>
      <c r="E9" s="13"/>
    </row>
    <row r="10" customFormat="false" ht="15" hidden="false" customHeight="false" outlineLevel="0" collapsed="false">
      <c r="A10" s="28"/>
      <c r="B10" s="13"/>
      <c r="C10" s="13"/>
      <c r="D10" s="13"/>
      <c r="E10" s="13"/>
    </row>
    <row r="11" customFormat="false" ht="15" hidden="false" customHeight="false" outlineLevel="0" collapsed="false">
      <c r="A11" s="28"/>
      <c r="B11" s="13"/>
      <c r="C11" s="13"/>
      <c r="D11" s="13"/>
      <c r="E11" s="13"/>
    </row>
    <row r="12" customFormat="false" ht="15" hidden="false" customHeight="false" outlineLevel="0" collapsed="false">
      <c r="A12" s="28"/>
      <c r="B12" s="13"/>
      <c r="C12" s="13"/>
      <c r="D12" s="13"/>
      <c r="E12" s="13"/>
    </row>
    <row r="13" customFormat="false" ht="15" hidden="false" customHeight="false" outlineLevel="0" collapsed="false">
      <c r="A13" s="28"/>
      <c r="B13" s="13"/>
      <c r="C13" s="13"/>
      <c r="D13" s="13"/>
      <c r="E13" s="13"/>
    </row>
    <row r="14" customFormat="false" ht="15" hidden="false" customHeight="false" outlineLevel="0" collapsed="false">
      <c r="A14" s="28"/>
      <c r="B14" s="13"/>
      <c r="C14" s="13"/>
      <c r="D14" s="13"/>
      <c r="E14" s="13"/>
    </row>
    <row r="15" customFormat="false" ht="15" hidden="false" customHeight="false" outlineLevel="0" collapsed="false">
      <c r="A15" s="28"/>
      <c r="B15" s="13"/>
      <c r="C15" s="13"/>
      <c r="D15" s="13"/>
      <c r="E15" s="13"/>
    </row>
    <row r="16" customFormat="false" ht="15" hidden="false" customHeight="false" outlineLevel="0" collapsed="false">
      <c r="A16" s="28"/>
      <c r="B16" s="13"/>
      <c r="C16" s="13"/>
      <c r="D16" s="13"/>
      <c r="E16" s="1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2026-10-17T11:15:44Z</dcterms:created>
  <dc:creator>openpyxl</dc:creator>
  <dc:description/>
  <dc:language>en-US</dc:language>
  <cp:lastModifiedBy/>
  <dcterms:modified xsi:type="dcterms:W3CDTF">2026-10-17T11:15:44Z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